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337" activeTab="0"/>
  </bookViews>
  <sheets>
    <sheet name="Reports" sheetId="1" r:id="rId1"/>
    <sheet name="Details" sheetId="2" r:id="rId2"/>
    <sheet name="2002 Budget" sheetId="3" r:id="rId3"/>
  </sheets>
  <definedNames/>
  <calcPr fullCalcOnLoad="1"/>
</workbook>
</file>

<file path=xl/sharedStrings.xml><?xml version="1.0" encoding="utf-8"?>
<sst xmlns="http://schemas.openxmlformats.org/spreadsheetml/2006/main" count="102" uniqueCount="75">
  <si>
    <t>Administration</t>
  </si>
  <si>
    <t>Insurance</t>
  </si>
  <si>
    <t>Executive</t>
  </si>
  <si>
    <t>ARA Levy</t>
  </si>
  <si>
    <t>Membership</t>
  </si>
  <si>
    <t>Newsletter</t>
  </si>
  <si>
    <t>Stock</t>
  </si>
  <si>
    <t xml:space="preserve">Equipment </t>
  </si>
  <si>
    <t>Events</t>
  </si>
  <si>
    <t>Profit (Loss)</t>
  </si>
  <si>
    <t>Assets</t>
  </si>
  <si>
    <t>Cash at Bank</t>
  </si>
  <si>
    <t>Liabilities</t>
  </si>
  <si>
    <t>Current</t>
  </si>
  <si>
    <t>Non Current</t>
  </si>
  <si>
    <t>Total</t>
  </si>
  <si>
    <t>Members' Equity</t>
  </si>
  <si>
    <t>Accumulated Surpluses</t>
  </si>
  <si>
    <t xml:space="preserve">Balance Sheet for NSWRA </t>
  </si>
  <si>
    <t>Profit and Loss for NSWRA</t>
  </si>
  <si>
    <t>Opening Balance</t>
  </si>
  <si>
    <t>Closing Balance</t>
  </si>
  <si>
    <t>Cash Movements for NSWRA</t>
  </si>
  <si>
    <t>Current Period Operating Result</t>
  </si>
  <si>
    <t>Non Current Period Movements</t>
  </si>
  <si>
    <t>Promotion</t>
  </si>
  <si>
    <t>For Operating Year 2001</t>
  </si>
  <si>
    <t>As At 31/12/01</t>
  </si>
  <si>
    <t>For Period 1/1/01 - 31/12/01</t>
  </si>
  <si>
    <t>12/02/2002 17:27:09</t>
  </si>
  <si>
    <t>Function Type</t>
  </si>
  <si>
    <t>Primary Account</t>
  </si>
  <si>
    <t>Equipment</t>
  </si>
  <si>
    <t>Bank Fees</t>
  </si>
  <si>
    <t>FID</t>
  </si>
  <si>
    <t>Food</t>
  </si>
  <si>
    <t>GDT</t>
  </si>
  <si>
    <t>Interest</t>
  </si>
  <si>
    <t>Miscellaneous</t>
  </si>
  <si>
    <t>Telephone</t>
  </si>
  <si>
    <t>Disposables</t>
  </si>
  <si>
    <t>Postage</t>
  </si>
  <si>
    <t>Printing</t>
  </si>
  <si>
    <t>Calenders</t>
  </si>
  <si>
    <t>Lake Macquarie 2001</t>
  </si>
  <si>
    <t>Metrogaine 2001</t>
  </si>
  <si>
    <t>NSW Champs 2001</t>
  </si>
  <si>
    <t>Paddy Pallin 2001</t>
  </si>
  <si>
    <t>Socialgaine 2001</t>
  </si>
  <si>
    <t>Wolgan Wander 2001</t>
  </si>
  <si>
    <t>Income</t>
  </si>
  <si>
    <t>Memberships</t>
  </si>
  <si>
    <t>Extras</t>
  </si>
  <si>
    <t>Event Levies</t>
  </si>
  <si>
    <t>Expenditure</t>
  </si>
  <si>
    <t xml:space="preserve">  </t>
  </si>
  <si>
    <t xml:space="preserve">Flags, Boards etc </t>
  </si>
  <si>
    <t>Newsletters</t>
  </si>
  <si>
    <t>ARA Levies</t>
  </si>
  <si>
    <t>Miscellaneous expenses (food etc)</t>
  </si>
  <si>
    <t xml:space="preserve"> </t>
  </si>
  <si>
    <t>Brochures</t>
  </si>
  <si>
    <t>Other</t>
  </si>
  <si>
    <t>2001 Expenses</t>
  </si>
  <si>
    <t>Members - 800 members * 6 * $2</t>
  </si>
  <si>
    <t>Extras - 200 * 2 * $2</t>
  </si>
  <si>
    <t>850 * 4.6</t>
  </si>
  <si>
    <t>Individual</t>
  </si>
  <si>
    <t>Household</t>
  </si>
  <si>
    <t>Total Administration</t>
  </si>
  <si>
    <t>Event</t>
  </si>
  <si>
    <t>Result</t>
  </si>
  <si>
    <t>ARA Levy + Insurance</t>
  </si>
  <si>
    <t>Account</t>
  </si>
  <si>
    <t>For the Period 1/1/1 - 31/12/2001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</si>
</sst>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.00;\(&quot;$&quot;#,##0.00\)"/>
    <numFmt numFmtId="174" formatCode="&quot;$&quot;#,##0.00"/>
  </numFmts>
  <fonts count="5">
    <font>
      <sz val="10"/>
      <color indexed="8"/>
      <name val="MS Sans Serif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17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4" fontId="0" fillId="0" borderId="5" xfId="0" applyNumberForma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4" fontId="4" fillId="0" borderId="8" xfId="0" applyNumberFormat="1" applyFont="1" applyBorder="1" applyAlignment="1">
      <alignment/>
    </xf>
    <xf numFmtId="17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174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74" fontId="4" fillId="0" borderId="7" xfId="0" applyNumberFormat="1" applyFont="1" applyBorder="1" applyAlignment="1">
      <alignment/>
    </xf>
    <xf numFmtId="7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 horizontal="right"/>
    </xf>
    <xf numFmtId="8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5"/>
  <sheetViews>
    <sheetView tabSelected="1" workbookViewId="0" topLeftCell="A26">
      <selection activeCell="D8" sqref="D8"/>
    </sheetView>
  </sheetViews>
  <sheetFormatPr defaultColWidth="9.140625" defaultRowHeight="12.75"/>
  <cols>
    <col min="1" max="1" width="29.8515625" style="0" bestFit="1" customWidth="1"/>
    <col min="2" max="2" width="21.140625" style="0" bestFit="1" customWidth="1"/>
    <col min="3" max="3" width="12.28125" style="5" bestFit="1" customWidth="1"/>
    <col min="4" max="4" width="11.57421875" style="0" bestFit="1" customWidth="1"/>
  </cols>
  <sheetData>
    <row r="3" spans="1:3" ht="12.75">
      <c r="A3" s="8" t="s">
        <v>19</v>
      </c>
      <c r="B3" s="9"/>
      <c r="C3" s="10"/>
    </row>
    <row r="4" spans="1:3" ht="12.75">
      <c r="A4" s="11" t="s">
        <v>26</v>
      </c>
      <c r="B4" s="12"/>
      <c r="C4" s="13"/>
    </row>
    <row r="5" spans="1:3" ht="12.75">
      <c r="A5" s="11"/>
      <c r="B5" s="12"/>
      <c r="C5" s="13"/>
    </row>
    <row r="6" spans="1:3" ht="12.75">
      <c r="A6" s="11" t="s">
        <v>0</v>
      </c>
      <c r="B6" s="12" t="s">
        <v>7</v>
      </c>
      <c r="C6" s="13">
        <v>-131.78</v>
      </c>
    </row>
    <row r="7" spans="1:3" ht="12.75">
      <c r="A7" s="11"/>
      <c r="B7" s="12" t="s">
        <v>72</v>
      </c>
      <c r="C7" s="13">
        <v>-3524</v>
      </c>
    </row>
    <row r="8" spans="1:3" ht="12.75">
      <c r="A8" s="11"/>
      <c r="B8" s="12" t="s">
        <v>2</v>
      </c>
      <c r="C8" s="13">
        <v>-170.18</v>
      </c>
    </row>
    <row r="9" spans="1:3" ht="12.75">
      <c r="A9" s="11"/>
      <c r="B9" s="12" t="s">
        <v>4</v>
      </c>
      <c r="C9" s="13">
        <v>7710</v>
      </c>
    </row>
    <row r="10" spans="1:3" ht="12.75">
      <c r="A10" s="11"/>
      <c r="B10" s="12" t="s">
        <v>5</v>
      </c>
      <c r="C10" s="13">
        <v>-7569.13</v>
      </c>
    </row>
    <row r="11" spans="1:3" ht="12.75">
      <c r="A11" s="11"/>
      <c r="B11" s="12" t="s">
        <v>25</v>
      </c>
      <c r="C11" s="13">
        <v>-794.2</v>
      </c>
    </row>
    <row r="12" spans="1:3" ht="12.75">
      <c r="A12" s="11"/>
      <c r="B12" s="12" t="s">
        <v>6</v>
      </c>
      <c r="C12" s="13">
        <v>0</v>
      </c>
    </row>
    <row r="13" spans="1:3" ht="12.75">
      <c r="A13" s="11" t="s">
        <v>8</v>
      </c>
      <c r="B13" s="12"/>
      <c r="C13" s="13">
        <v>11492.12</v>
      </c>
    </row>
    <row r="14" spans="1:3" ht="12.75">
      <c r="A14" s="11"/>
      <c r="B14" s="12"/>
      <c r="C14" s="13"/>
    </row>
    <row r="15" spans="1:3" ht="12.75">
      <c r="A15" s="14" t="s">
        <v>9</v>
      </c>
      <c r="B15" s="15"/>
      <c r="C15" s="16">
        <f>SUM(C6:C14)</f>
        <v>7012.830000000001</v>
      </c>
    </row>
    <row r="16" spans="1:3" ht="12.75">
      <c r="A16" s="6"/>
      <c r="B16" s="6"/>
      <c r="C16" s="7"/>
    </row>
    <row r="17" spans="1:3" ht="12.75">
      <c r="A17" s="6"/>
      <c r="B17" s="6"/>
      <c r="C17" s="7"/>
    </row>
    <row r="20" spans="1:4" ht="12.75">
      <c r="A20" s="8" t="s">
        <v>18</v>
      </c>
      <c r="B20" s="9"/>
      <c r="C20" s="17"/>
      <c r="D20" s="18"/>
    </row>
    <row r="21" spans="1:4" ht="12.75">
      <c r="A21" s="11" t="s">
        <v>27</v>
      </c>
      <c r="B21" s="12"/>
      <c r="C21" s="19"/>
      <c r="D21" s="20"/>
    </row>
    <row r="22" spans="1:4" ht="12.75">
      <c r="A22" s="11"/>
      <c r="B22" s="12"/>
      <c r="C22" s="19"/>
      <c r="D22" s="20"/>
    </row>
    <row r="23" spans="1:4" ht="12.75">
      <c r="A23" s="21" t="s">
        <v>10</v>
      </c>
      <c r="B23" s="12"/>
      <c r="C23" s="19"/>
      <c r="D23" s="20"/>
    </row>
    <row r="24" spans="1:4" ht="12.75">
      <c r="A24" s="11"/>
      <c r="B24" s="12" t="s">
        <v>13</v>
      </c>
      <c r="C24" s="19" t="s">
        <v>11</v>
      </c>
      <c r="D24" s="13">
        <f>+B45</f>
        <v>11462.2</v>
      </c>
    </row>
    <row r="25" spans="1:4" ht="12.75">
      <c r="A25" s="11"/>
      <c r="B25" s="12" t="s">
        <v>14</v>
      </c>
      <c r="C25" s="19"/>
      <c r="D25" s="13">
        <v>0</v>
      </c>
    </row>
    <row r="26" spans="1:4" ht="12.75">
      <c r="A26" s="11"/>
      <c r="B26" s="22" t="s">
        <v>15</v>
      </c>
      <c r="C26" s="23"/>
      <c r="D26" s="24">
        <f>SUM(D24:D25)</f>
        <v>11462.2</v>
      </c>
    </row>
    <row r="27" spans="1:4" ht="12.75">
      <c r="A27" s="21" t="s">
        <v>12</v>
      </c>
      <c r="B27" s="12"/>
      <c r="C27" s="19"/>
      <c r="D27" s="13"/>
    </row>
    <row r="28" spans="1:4" ht="12.75">
      <c r="A28" s="11"/>
      <c r="B28" s="12" t="s">
        <v>13</v>
      </c>
      <c r="C28" s="19"/>
      <c r="D28" s="13">
        <v>0</v>
      </c>
    </row>
    <row r="29" spans="1:4" ht="12.75">
      <c r="A29" s="11"/>
      <c r="B29" s="12" t="s">
        <v>14</v>
      </c>
      <c r="C29" s="19"/>
      <c r="D29" s="13">
        <v>0</v>
      </c>
    </row>
    <row r="30" spans="1:4" ht="12.75">
      <c r="A30" s="11"/>
      <c r="B30" s="22" t="s">
        <v>15</v>
      </c>
      <c r="C30" s="23"/>
      <c r="D30" s="24">
        <f>SUM(D28:D29)</f>
        <v>0</v>
      </c>
    </row>
    <row r="31" spans="1:4" ht="12.75">
      <c r="A31" s="21" t="s">
        <v>16</v>
      </c>
      <c r="B31" s="12" t="s">
        <v>17</v>
      </c>
      <c r="C31" s="19"/>
      <c r="D31" s="13">
        <f>+D26-D30</f>
        <v>11462.2</v>
      </c>
    </row>
    <row r="32" spans="1:4" ht="12.75">
      <c r="A32" s="25"/>
      <c r="B32" s="15" t="s">
        <v>15</v>
      </c>
      <c r="C32" s="26"/>
      <c r="D32" s="16">
        <f>SUM(D31)</f>
        <v>11462.2</v>
      </c>
    </row>
    <row r="33" spans="2:4" ht="12.75">
      <c r="B33" s="6"/>
      <c r="C33" s="7"/>
      <c r="D33" s="7"/>
    </row>
    <row r="34" spans="2:4" ht="12.75">
      <c r="B34" s="6"/>
      <c r="C34" s="7"/>
      <c r="D34" s="7"/>
    </row>
    <row r="37" spans="1:2" ht="12.75">
      <c r="A37" s="8" t="s">
        <v>22</v>
      </c>
      <c r="B37" s="18"/>
    </row>
    <row r="38" spans="1:2" ht="12.75">
      <c r="A38" s="11" t="s">
        <v>28</v>
      </c>
      <c r="B38" s="20"/>
    </row>
    <row r="39" spans="1:2" ht="12.75">
      <c r="A39" s="11"/>
      <c r="B39" s="20"/>
    </row>
    <row r="40" spans="1:2" ht="12.75">
      <c r="A40" s="11" t="s">
        <v>20</v>
      </c>
      <c r="B40" s="13">
        <v>5185.64</v>
      </c>
    </row>
    <row r="41" spans="1:2" ht="12.75">
      <c r="A41" s="11"/>
      <c r="B41" s="13"/>
    </row>
    <row r="42" spans="1:2" ht="12.75">
      <c r="A42" s="11" t="s">
        <v>23</v>
      </c>
      <c r="B42" s="13">
        <v>7012.83</v>
      </c>
    </row>
    <row r="43" spans="1:2" ht="12.75">
      <c r="A43" s="11" t="s">
        <v>24</v>
      </c>
      <c r="B43" s="13">
        <v>-736.27</v>
      </c>
    </row>
    <row r="44" spans="1:2" ht="12.75">
      <c r="A44" s="11"/>
      <c r="B44" s="13"/>
    </row>
    <row r="45" spans="1:2" ht="12.75">
      <c r="A45" s="25" t="s">
        <v>21</v>
      </c>
      <c r="B45" s="16">
        <f>+B40+B42+B43</f>
        <v>11462.2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&amp;C&amp;"MS Sans Serif,Bold"&amp;12NSWRA 
2001 FINANCIAL STATEMENTS</oddHeader>
    <oddFooter>&amp;LPrepared by AJ Maloney
NSWRA Treasurer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1">
      <selection activeCell="A1" sqref="A1"/>
    </sheetView>
  </sheetViews>
  <sheetFormatPr defaultColWidth="9.140625" defaultRowHeight="12.75" outlineLevelRow="3"/>
  <cols>
    <col min="1" max="1" width="34.421875" style="0" bestFit="1" customWidth="1"/>
    <col min="2" max="2" width="15.7109375" style="0" bestFit="1" customWidth="1"/>
    <col min="3" max="3" width="10.7109375" style="0" bestFit="1" customWidth="1"/>
    <col min="4" max="4" width="14.421875" style="0" bestFit="1" customWidth="1"/>
    <col min="5" max="5" width="10.421875" style="0" bestFit="1" customWidth="1"/>
    <col min="6" max="6" width="15.8515625" style="0" bestFit="1" customWidth="1"/>
    <col min="7" max="7" width="8.7109375" style="0" bestFit="1" customWidth="1"/>
  </cols>
  <sheetData>
    <row r="1" spans="1:2" ht="19.5" customHeight="1">
      <c r="A1" s="4" t="s">
        <v>74</v>
      </c>
      <c r="B1" s="3" t="s">
        <v>29</v>
      </c>
    </row>
    <row r="2" spans="1:5" ht="12.75" customHeight="1">
      <c r="A2" s="1" t="s">
        <v>30</v>
      </c>
      <c r="B2" s="1" t="s">
        <v>31</v>
      </c>
      <c r="C2" s="1" t="s">
        <v>73</v>
      </c>
      <c r="D2" s="1"/>
      <c r="E2" t="s">
        <v>15</v>
      </c>
    </row>
    <row r="3" spans="1:4" ht="21.75" customHeight="1" outlineLevel="2">
      <c r="A3" s="2" t="s">
        <v>0</v>
      </c>
      <c r="B3" s="2" t="s">
        <v>32</v>
      </c>
      <c r="C3" s="2" t="s">
        <v>1</v>
      </c>
      <c r="D3" s="27">
        <v>-131.78</v>
      </c>
    </row>
    <row r="4" spans="4:5" ht="13.5" customHeight="1" outlineLevel="1">
      <c r="D4" s="28" t="s">
        <v>32</v>
      </c>
      <c r="E4" s="28">
        <f>SUM($D$2:$D$3)</f>
        <v>-131.78</v>
      </c>
    </row>
    <row r="5" spans="1:4" ht="13.5" customHeight="1" outlineLevel="2">
      <c r="A5" s="2" t="s">
        <v>0</v>
      </c>
      <c r="B5" s="2" t="s">
        <v>2</v>
      </c>
      <c r="C5" s="2" t="s">
        <v>3</v>
      </c>
      <c r="D5" s="27">
        <v>-3524</v>
      </c>
    </row>
    <row r="6" spans="3:4" ht="13.5" customHeight="1" outlineLevel="2">
      <c r="C6" s="2" t="s">
        <v>33</v>
      </c>
      <c r="D6" s="27">
        <v>-12.8</v>
      </c>
    </row>
    <row r="7" spans="3:4" ht="13.5" customHeight="1" outlineLevel="2">
      <c r="C7" s="2" t="s">
        <v>34</v>
      </c>
      <c r="D7" s="27">
        <v>-24.94</v>
      </c>
    </row>
    <row r="8" spans="3:4" ht="13.5" customHeight="1" outlineLevel="2">
      <c r="C8" s="2" t="s">
        <v>35</v>
      </c>
      <c r="D8" s="27">
        <v>-237</v>
      </c>
    </row>
    <row r="9" spans="3:4" ht="13.5" customHeight="1" outlineLevel="2">
      <c r="C9" s="2" t="s">
        <v>36</v>
      </c>
      <c r="D9" s="27">
        <v>-74.7</v>
      </c>
    </row>
    <row r="10" spans="3:4" ht="13.5" customHeight="1" outlineLevel="2">
      <c r="C10" s="2" t="s">
        <v>37</v>
      </c>
      <c r="D10" s="27">
        <v>163.23</v>
      </c>
    </row>
    <row r="11" spans="3:4" ht="13.5" customHeight="1" outlineLevel="2">
      <c r="C11" s="2" t="s">
        <v>38</v>
      </c>
      <c r="D11" s="27">
        <f>-56.97+93</f>
        <v>36.03</v>
      </c>
    </row>
    <row r="12" spans="3:4" ht="13.5" customHeight="1" outlineLevel="2">
      <c r="C12" s="2" t="s">
        <v>39</v>
      </c>
      <c r="D12" s="27">
        <v>-20</v>
      </c>
    </row>
    <row r="13" spans="4:6" ht="13.5" customHeight="1" outlineLevel="1">
      <c r="D13" s="28" t="s">
        <v>0</v>
      </c>
      <c r="E13" s="28">
        <f>SUM($D$5:$D$12)</f>
        <v>-3694.18</v>
      </c>
      <c r="F13" s="31"/>
    </row>
    <row r="14" spans="1:4" ht="13.5" customHeight="1" outlineLevel="2">
      <c r="A14" s="2" t="s">
        <v>0</v>
      </c>
      <c r="B14" s="2" t="s">
        <v>4</v>
      </c>
      <c r="C14" s="2" t="s">
        <v>67</v>
      </c>
      <c r="D14" s="27">
        <v>4140</v>
      </c>
    </row>
    <row r="15" spans="1:4" ht="13.5" customHeight="1" outlineLevel="2">
      <c r="A15" s="2"/>
      <c r="B15" s="2"/>
      <c r="C15" s="2" t="s">
        <v>68</v>
      </c>
      <c r="D15" s="27">
        <v>3570</v>
      </c>
    </row>
    <row r="16" spans="4:5" ht="13.5" customHeight="1" outlineLevel="1">
      <c r="D16" s="28" t="s">
        <v>51</v>
      </c>
      <c r="E16" s="28">
        <f>SUM($D$14:$D$15)</f>
        <v>7710</v>
      </c>
    </row>
    <row r="17" spans="1:4" ht="13.5" customHeight="1" outlineLevel="2">
      <c r="A17" s="2" t="s">
        <v>0</v>
      </c>
      <c r="B17" s="2" t="s">
        <v>5</v>
      </c>
      <c r="C17" s="2" t="s">
        <v>40</v>
      </c>
      <c r="D17" s="27">
        <v>-24.28</v>
      </c>
    </row>
    <row r="18" spans="3:4" ht="13.5" customHeight="1" outlineLevel="2">
      <c r="C18" s="2" t="s">
        <v>41</v>
      </c>
      <c r="D18" s="27">
        <f>-2016.15-500</f>
        <v>-2516.15</v>
      </c>
    </row>
    <row r="19" spans="3:4" ht="13.5" customHeight="1" outlineLevel="2">
      <c r="C19" s="2" t="s">
        <v>42</v>
      </c>
      <c r="D19" s="27">
        <f>-4134.1-894.6</f>
        <v>-5028.700000000001</v>
      </c>
    </row>
    <row r="20" spans="4:5" ht="13.5" customHeight="1" outlineLevel="1">
      <c r="D20" s="28" t="s">
        <v>5</v>
      </c>
      <c r="E20" s="28">
        <f>SUM($D$17:$D$19)</f>
        <v>-7569.130000000001</v>
      </c>
    </row>
    <row r="21" spans="1:4" ht="13.5" customHeight="1" outlineLevel="2">
      <c r="A21" s="2" t="s">
        <v>0</v>
      </c>
      <c r="B21" s="2" t="s">
        <v>25</v>
      </c>
      <c r="C21" s="2" t="s">
        <v>43</v>
      </c>
      <c r="D21" s="27">
        <v>-794.2</v>
      </c>
    </row>
    <row r="22" spans="4:5" ht="13.5" customHeight="1" outlineLevel="1">
      <c r="D22" s="28" t="s">
        <v>25</v>
      </c>
      <c r="E22" s="28">
        <f>SUM($D$21:$D$21)</f>
        <v>-794.2</v>
      </c>
    </row>
    <row r="23" spans="4:5" ht="13.5" customHeight="1">
      <c r="D23" s="28" t="s">
        <v>69</v>
      </c>
      <c r="E23" s="28">
        <f>SUM($D$2:$D$22)</f>
        <v>-4479.290000000001</v>
      </c>
    </row>
    <row r="24" spans="6:7" ht="12.75" customHeight="1" outlineLevel="3">
      <c r="F24" s="1" t="s">
        <v>70</v>
      </c>
      <c r="G24" s="30" t="s">
        <v>71</v>
      </c>
    </row>
    <row r="25" spans="6:7" ht="21.75" customHeight="1" outlineLevel="3">
      <c r="F25" s="2" t="s">
        <v>44</v>
      </c>
      <c r="G25" s="27">
        <v>1541.04</v>
      </c>
    </row>
    <row r="26" spans="6:7" ht="13.5" customHeight="1" outlineLevel="3">
      <c r="F26" s="2" t="s">
        <v>45</v>
      </c>
      <c r="G26" s="27">
        <v>1587.84</v>
      </c>
    </row>
    <row r="27" spans="6:7" ht="13.5" customHeight="1" outlineLevel="3">
      <c r="F27" s="2" t="s">
        <v>46</v>
      </c>
      <c r="G27" s="27">
        <v>2017.14</v>
      </c>
    </row>
    <row r="28" spans="6:7" ht="13.5" customHeight="1" outlineLevel="3">
      <c r="F28" s="2" t="s">
        <v>47</v>
      </c>
      <c r="G28" s="27">
        <v>4887.84</v>
      </c>
    </row>
    <row r="29" spans="6:7" ht="13.5" customHeight="1" outlineLevel="3">
      <c r="F29" s="2" t="s">
        <v>48</v>
      </c>
      <c r="G29" s="27">
        <v>1458.26</v>
      </c>
    </row>
    <row r="30" spans="6:7" ht="13.5" customHeight="1" outlineLevel="3">
      <c r="F30" s="2" t="s">
        <v>49</v>
      </c>
      <c r="G30" s="27">
        <v>0</v>
      </c>
    </row>
    <row r="31" ht="13.5" customHeight="1" outlineLevel="3">
      <c r="G31" s="28">
        <f>SUM($G$2:$G$30)</f>
        <v>11492.12</v>
      </c>
    </row>
    <row r="33" spans="1:5" ht="12.75">
      <c r="A33" s="6" t="s">
        <v>9</v>
      </c>
      <c r="E33" s="7">
        <f>+E23+G31</f>
        <v>7012.83</v>
      </c>
    </row>
    <row r="35" ht="12.75">
      <c r="E35" s="5"/>
    </row>
    <row r="36" ht="12.75">
      <c r="E36" s="5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0"/>
  <sheetViews>
    <sheetView workbookViewId="0" topLeftCell="A12">
      <selection activeCell="D29" sqref="D29"/>
    </sheetView>
  </sheetViews>
  <sheetFormatPr defaultColWidth="9.140625" defaultRowHeight="12.75"/>
  <cols>
    <col min="2" max="2" width="11.140625" style="0" bestFit="1" customWidth="1"/>
    <col min="3" max="3" width="14.00390625" style="0" bestFit="1" customWidth="1"/>
    <col min="4" max="4" width="30.7109375" style="0" bestFit="1" customWidth="1"/>
    <col min="6" max="7" width="9.8515625" style="0" bestFit="1" customWidth="1"/>
  </cols>
  <sheetData>
    <row r="2" ht="12.75">
      <c r="B2" t="s">
        <v>50</v>
      </c>
    </row>
    <row r="4" spans="3:6" ht="12.75">
      <c r="C4" t="s">
        <v>51</v>
      </c>
      <c r="D4">
        <v>800</v>
      </c>
      <c r="E4" s="29">
        <v>14</v>
      </c>
      <c r="F4" s="29">
        <f>+D4*E4</f>
        <v>11200</v>
      </c>
    </row>
    <row r="5" spans="3:6" ht="12.75">
      <c r="C5" t="s">
        <v>52</v>
      </c>
      <c r="D5">
        <v>250</v>
      </c>
      <c r="E5" s="29">
        <v>3</v>
      </c>
      <c r="F5" s="29">
        <f>+D5*E5</f>
        <v>750</v>
      </c>
    </row>
    <row r="6" ht="12.75">
      <c r="F6" s="29"/>
    </row>
    <row r="7" spans="3:6" ht="12.75">
      <c r="C7" t="s">
        <v>53</v>
      </c>
      <c r="D7">
        <v>1800</v>
      </c>
      <c r="E7" s="29">
        <v>5</v>
      </c>
      <c r="F7" s="29">
        <f>+D7*E7</f>
        <v>9000</v>
      </c>
    </row>
    <row r="9" spans="3:7" ht="12.75">
      <c r="C9" t="s">
        <v>15</v>
      </c>
      <c r="G9" s="29">
        <f>SUM(F4:F8)</f>
        <v>20950</v>
      </c>
    </row>
    <row r="11" ht="12.75">
      <c r="B11" t="s">
        <v>54</v>
      </c>
    </row>
    <row r="13" spans="3:6" ht="12.75">
      <c r="C13" t="s">
        <v>63</v>
      </c>
      <c r="E13" t="s">
        <v>55</v>
      </c>
      <c r="F13" s="29">
        <v>750</v>
      </c>
    </row>
    <row r="15" spans="3:5" ht="12.75">
      <c r="C15" t="s">
        <v>32</v>
      </c>
      <c r="D15" t="s">
        <v>1</v>
      </c>
      <c r="E15" s="29">
        <v>200</v>
      </c>
    </row>
    <row r="16" spans="4:6" ht="12.75">
      <c r="D16" t="s">
        <v>56</v>
      </c>
      <c r="E16" s="29">
        <v>750</v>
      </c>
      <c r="F16" s="29">
        <f>SUM(E15:E16)</f>
        <v>950</v>
      </c>
    </row>
    <row r="18" spans="3:5" ht="12.75">
      <c r="C18" t="s">
        <v>57</v>
      </c>
      <c r="D18" t="s">
        <v>64</v>
      </c>
      <c r="E18" s="29">
        <f>800*6*2</f>
        <v>9600</v>
      </c>
    </row>
    <row r="19" spans="4:6" ht="12.75">
      <c r="D19" t="s">
        <v>65</v>
      </c>
      <c r="E19" s="29">
        <f>200*2*2</f>
        <v>800</v>
      </c>
      <c r="F19" s="29">
        <f>SUM(E18:E19)</f>
        <v>10400</v>
      </c>
    </row>
    <row r="21" spans="3:6" ht="12.75">
      <c r="C21" t="s">
        <v>58</v>
      </c>
      <c r="D21" t="s">
        <v>66</v>
      </c>
      <c r="F21" s="29">
        <f>850*4.6</f>
        <v>3909.9999999999995</v>
      </c>
    </row>
    <row r="23" spans="3:6" ht="12.75">
      <c r="C23" t="s">
        <v>2</v>
      </c>
      <c r="D23" t="s">
        <v>59</v>
      </c>
      <c r="E23" t="s">
        <v>60</v>
      </c>
      <c r="F23" s="29">
        <v>500</v>
      </c>
    </row>
    <row r="25" spans="3:5" ht="12.75">
      <c r="C25" t="s">
        <v>25</v>
      </c>
      <c r="D25" t="s">
        <v>61</v>
      </c>
      <c r="E25" s="29">
        <v>300</v>
      </c>
    </row>
    <row r="26" spans="4:6" ht="12.75">
      <c r="D26" t="s">
        <v>62</v>
      </c>
      <c r="E26" s="29">
        <v>200</v>
      </c>
      <c r="F26" s="29">
        <v>500</v>
      </c>
    </row>
    <row r="28" spans="3:7" ht="12.75">
      <c r="C28" t="s">
        <v>15</v>
      </c>
      <c r="G28" s="29">
        <f>SUM(F12:F28)</f>
        <v>17010</v>
      </c>
    </row>
    <row r="30" spans="2:7" ht="12.75">
      <c r="B30" t="s">
        <v>9</v>
      </c>
      <c r="G30" s="29">
        <f>+G9-G28</f>
        <v>3940</v>
      </c>
    </row>
  </sheetData>
  <printOptions/>
  <pageMargins left="0.75" right="0.75" top="1" bottom="1" header="0.5" footer="0.5"/>
  <pageSetup fitToHeight="1" fitToWidth="1" horizontalDpi="600" verticalDpi="600" orientation="portrait" paperSize="9" scale="93" r:id="rId1"/>
  <headerFooter alignWithMargins="0">
    <oddHeader>&amp;C&amp;"MS Sans Serif,Bold"&amp;12NSWRA 
Revised Budget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Maloney</cp:lastModifiedBy>
  <cp:lastPrinted>2002-02-17T23:05:39Z</cp:lastPrinted>
  <dcterms:created xsi:type="dcterms:W3CDTF">2001-02-01T07:40:51Z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